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Planes de acción ejecutados 2018\"/>
    </mc:Choice>
  </mc:AlternateContent>
  <bookViews>
    <workbookView xWindow="0" yWindow="0" windowWidth="28800" windowHeight="12435"/>
  </bookViews>
  <sheets>
    <sheet name="ORDENAMIENTO TERRITORIAL" sheetId="1" r:id="rId1"/>
    <sheet name="ESPACIO PUBLICO" sheetId="2" r:id="rId2"/>
  </sheets>
  <definedNames>
    <definedName name="_xlnm.Print_Area" localSheetId="1">'ESPACIO PUBLICO'!$A$1:$V$46</definedName>
    <definedName name="_xlnm.Print_Area" localSheetId="0">'ORDENAMIENTO TERRITORIAL'!$A$1:$V$42</definedName>
    <definedName name="_xlnm.Print_Titles" localSheetId="1">'ESPACIO PUBLICO'!$1:$9</definedName>
    <definedName name="_xlnm.Print_Titles" localSheetId="0">'ORDENAMIENTO TERRITORIAL'!$1:$9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19" i="2" l="1"/>
  <c r="T42" i="2" s="1"/>
  <c r="T18" i="2"/>
  <c r="S18" i="2"/>
  <c r="S19" i="1"/>
  <c r="T19" i="1"/>
  <c r="L19" i="1"/>
  <c r="L15" i="1"/>
  <c r="U19" i="2" l="1"/>
  <c r="U10" i="2"/>
  <c r="U18" i="2"/>
  <c r="Q18" i="2"/>
  <c r="K22" i="2"/>
  <c r="U19" i="1"/>
  <c r="I18" i="1" l="1"/>
  <c r="Q22" i="2"/>
  <c r="S26" i="2" l="1"/>
  <c r="I22" i="2" l="1"/>
  <c r="I18" i="2" l="1"/>
  <c r="T41" i="2"/>
  <c r="S41" i="2"/>
  <c r="T40" i="2"/>
  <c r="S40" i="2"/>
  <c r="T39" i="2"/>
  <c r="S39" i="2"/>
  <c r="T38" i="2"/>
  <c r="S38" i="2"/>
  <c r="T37" i="2"/>
  <c r="S37" i="2"/>
  <c r="T36" i="2"/>
  <c r="S36" i="2"/>
  <c r="T35" i="2"/>
  <c r="S35" i="2"/>
  <c r="T34" i="2"/>
  <c r="S34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U26" i="2"/>
  <c r="T25" i="2"/>
  <c r="S25" i="2"/>
  <c r="T24" i="2"/>
  <c r="S24" i="2"/>
  <c r="T23" i="2"/>
  <c r="S23" i="2"/>
  <c r="T22" i="2"/>
  <c r="S22" i="2"/>
  <c r="T21" i="2"/>
  <c r="S21" i="2"/>
  <c r="T20" i="2"/>
  <c r="S20" i="2"/>
  <c r="S19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S10" i="2"/>
  <c r="U22" i="2" l="1"/>
  <c r="I42" i="2"/>
  <c r="S42" i="2"/>
  <c r="U42" i="2" l="1"/>
  <c r="I38" i="1"/>
  <c r="S11" i="1" l="1"/>
  <c r="T11" i="1"/>
  <c r="S12" i="1"/>
  <c r="T12" i="1"/>
  <c r="S13" i="1"/>
  <c r="T13" i="1"/>
  <c r="S14" i="1"/>
  <c r="T14" i="1"/>
  <c r="S15" i="1"/>
  <c r="T15" i="1"/>
  <c r="U15" i="1" s="1"/>
  <c r="S16" i="1"/>
  <c r="T16" i="1"/>
  <c r="S17" i="1"/>
  <c r="T17" i="1"/>
  <c r="S18" i="1"/>
  <c r="T18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T35" i="1"/>
  <c r="T36" i="1"/>
  <c r="S37" i="1"/>
  <c r="T37" i="1"/>
  <c r="T10" i="1"/>
  <c r="S10" i="1"/>
  <c r="U16" i="1" l="1"/>
  <c r="T38" i="1"/>
  <c r="I22" i="1"/>
  <c r="S35" i="1" l="1"/>
  <c r="S36" i="1"/>
  <c r="S38" i="1"/>
  <c r="U38" i="1" s="1"/>
</calcChain>
</file>

<file path=xl/sharedStrings.xml><?xml version="1.0" encoding="utf-8"?>
<sst xmlns="http://schemas.openxmlformats.org/spreadsheetml/2006/main" count="140" uniqueCount="86">
  <si>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</si>
  <si>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</si>
  <si>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</si>
  <si>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</si>
  <si>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</si>
  <si>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</si>
  <si>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</si>
  <si>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</si>
  <si>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</si>
  <si>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</si>
  <si>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</si>
  <si>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</si>
  <si>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</si>
  <si>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</si>
  <si>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</si>
  <si>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</si>
  <si>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</si>
  <si>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</si>
  <si>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</si>
  <si>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</si>
  <si>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</si>
  <si>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</si>
  <si>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</si>
  <si>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</si>
  <si>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</si>
  <si>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</si>
  <si>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</si>
  <si>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</si>
  <si>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</si>
  <si>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</si>
  <si>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EJE ESTRATÉGICO:CONSTRUYENDO INFRAESTRUCTURA PARA LA PROSPERIDAD</t>
  </si>
  <si>
    <t>ND</t>
  </si>
  <si>
    <t>GIOVANNA STELLA PAEZ CORTES</t>
  </si>
  <si>
    <t>EJE ESTRATÉGICO:DESARROLLO SOSTENIBLE Y ORDENADO PARA LORAR LA PROSPERIDAD</t>
  </si>
  <si>
    <t>DIMENSIÓN DE DESARROLLO: PLANEACION TERRITORIAL</t>
  </si>
  <si>
    <t>RESPONSABLE:  SECRETARIA DE PLANEACION TERRITORIAL Y URBANISMO</t>
  </si>
  <si>
    <t>META DE RESULTADO: Ejecutar /el 20% de las acciones de corto plazo establecidas en el PBOT/Ejecutar el 10% de las acciones de corto plazo establecidas en los instrumentos de planificación del PBOT/Garantizar la participación del municipio en la toma de decisiones para la gestión, formulación y ejecución del 100% de proyectos regionales y nacionales</t>
  </si>
  <si>
    <t>VALOR META ANUAL DE RESULTADO: 0% NO PROGRAMADO / 0%NO PROGRAMADO / 50%</t>
  </si>
  <si>
    <t>Desarrollo Territorial y Regional Sostenible</t>
  </si>
  <si>
    <t>Realizar la revisión, formulación y adopción del Plan de Ordenamiento Territorial (PBOT)</t>
  </si>
  <si>
    <t>Número de planes básicos de  ordenamiento territorial revisados, formulados y adoptados</t>
  </si>
  <si>
    <t>Implementar un proyecto de control urbanístico anualmente promoviendo la aplicación de la normatividad a nivel municipal</t>
  </si>
  <si>
    <t>Número de proyectos de control urbanístico implementados anualmente</t>
  </si>
  <si>
    <t xml:space="preserve">Porcentaje de instrumentos de planificación establecidos en el PBOT formulados y/o actualizados </t>
  </si>
  <si>
    <t>Formular y/o actualizar el 50% los instrumentos de planificación establecidos en el PBOT</t>
  </si>
  <si>
    <t>Promover la creación del banco de tierras municipal con el fin de afectar predios para el desarrollo de los proyectos de utilidad pública, interés general o interés social en el municipio.</t>
  </si>
  <si>
    <t>Número de bancos de tierras creados</t>
  </si>
  <si>
    <t>Gestionar la mejor solución al  nuevo trazado de la variante del municipio dentro del proyecto vial de la perimetral de oriente, ante la ANI, ANLA y Devinorte que  minimice  la  afectación que pueda producir a los habitantes del municipio</t>
  </si>
  <si>
    <t>Porcentaje de avance en la gestión de la mejor solución al nuevo trazado de la variante del municipio</t>
  </si>
  <si>
    <t>Establecer por lo menos 2 alianzas de carácter regional que permitan generar compatibilidad en el desarrollo de las fronteras municipales y gestionar proyectos de alto impacto para la región y el municipio, generando nuevos modelos asociativos</t>
  </si>
  <si>
    <t xml:space="preserve">Número de alianzas regionales generadas </t>
  </si>
  <si>
    <t>DIMENSIÓN DE DESARROLLO: ESPACIO PUBLICO</t>
  </si>
  <si>
    <t>META DE RESULTADO: Mejorar, construír y ampliar el espacio público por habitante en el municipio de Sopó alcanzando 2,5 metros cuadrados por habitante</t>
  </si>
  <si>
    <t>VALOR META ANUAL DE RESULTADO: 2,4 M2/HAB</t>
  </si>
  <si>
    <t>Espacio Público para Todos</t>
  </si>
  <si>
    <t>Elaborar y adoptar la Cartilla de Espacio Público que incluya los elementos constructivos y opciones de diseño para el amoblamiento</t>
  </si>
  <si>
    <t>Revisar, actualizar y adoptar el Plan Maestro de Espacio Público para el Municipio de Sopó</t>
  </si>
  <si>
    <t>Adecuar y construír 1785 metros cuadrados de la infraestructura del Centro de Despachos del servicio de transporte municipal e interveredal</t>
  </si>
  <si>
    <t xml:space="preserve">Realizar la adecuación y construcción de 6500 nuevos metros cuadrados de espacio público Urbano y Rural </t>
  </si>
  <si>
    <t>Realizar la valoración y adecuación del 20% de los andenes y espacio público que lo requieran, garantizando el fácil acceso y movilidad de la población en condiciones diferenciales, niños y niñas, adultos mayores y población en general</t>
  </si>
  <si>
    <t>Desarrollar la estrategia de mejoramiento integral de barrios promoviendo intervenciones articuladas en 6 sectores del municipio</t>
  </si>
  <si>
    <t>Número de cartillas de Espacio Público con elementos constructivos y opciones de diseño para el amoblamiento elaboradas y adoptadas</t>
  </si>
  <si>
    <t xml:space="preserve">Número de planes maestros revisados, actualizados y adoptados </t>
  </si>
  <si>
    <t>Número de metros cuadrados de la infraestructura del Centro de Despachos del servicio de transporte municipal e interveredal intervenidos</t>
  </si>
  <si>
    <t>Número de nuevos metros cuadrados (M2) adecuados y construídos</t>
  </si>
  <si>
    <t>Porcentaje de andenes y espacio público identificado y adecuado para  garantizar el fácil acceso y movilidad de la población en condiciones diferenciales, niños y niñas, adultos mayores y población en general</t>
  </si>
  <si>
    <t>Número de sectores beneficiados a través de la estrategia de mejoramiento integral de barrios</t>
  </si>
  <si>
    <t>Creación banco de tierras</t>
  </si>
  <si>
    <t>Soportes de solicitud, acercamientos, gestion</t>
  </si>
  <si>
    <t xml:space="preserve">Seguimiento </t>
  </si>
  <si>
    <t>Resultado de la gestión</t>
  </si>
  <si>
    <t>Gestión para alianzas regionales</t>
  </si>
  <si>
    <t>Adopción del plan maestro de espacio público</t>
  </si>
  <si>
    <t>VIGENCIA: 2018</t>
  </si>
  <si>
    <t>Formulación instrumentos de planificación ajustados a la revisión del PBOT</t>
  </si>
  <si>
    <t>Formulación proyecto de control urbanístico año 2018</t>
  </si>
  <si>
    <t>Ejecución de acciones proyecto de control urbanístico 2017</t>
  </si>
  <si>
    <t>Diseño de la cartilla de espacio público</t>
  </si>
  <si>
    <t xml:space="preserve">Herramientas  informaticas a la gestion de la secretaría </t>
  </si>
  <si>
    <t>Construcción, desarrollo, mantenimiento  e intervención de nuevos metros cuadrados de espacio publico</t>
  </si>
  <si>
    <t>Instrumentos de planificación de carácter intermedio</t>
  </si>
  <si>
    <t>Actualización de herramientas de planificacion</t>
  </si>
  <si>
    <t xml:space="preserve">INTERVENTORIA TECNICA, ADMINISTRATIVA, FINANCIERA Y AMBIENTAL PARA LA CONSTRUCCIÓN Y DESARROLLO DEL BIEN DE USO PÚBLICO, CENTRO DE DESPACHOS </t>
  </si>
  <si>
    <t>CONSTRUCCIÓN DEL CENTRO DE DESPACHO Y ADECUACIÓN ESPACIO PUBLICO DEL MUNICIPIO DE SOPO</t>
  </si>
  <si>
    <t>Adecuación y construcción de espacio público para personas con movilidad reducida, adultos mayores y niños - parque principal</t>
  </si>
  <si>
    <t>SECRETARIA DE PLANEACION TERRTITORIAL Y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</si>
</sst>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165" fontId="5" fillId="3" borderId="1" xfId="1" applyNumberFormat="1" applyFont="1" applyFill="1" applyBorder="1" applyAlignment="1" applyProtection="1">
      <alignment horizontal="center" vertical="center" wrapText="1"/>
    </xf>
    <xf numFmtId="3" fontId="5" fillId="0" borderId="10" xfId="0" applyNumberFormat="1" applyFont="1" applyBorder="1" applyAlignment="1" applyProtection="1">
      <alignment horizontal="justify" vertical="center" wrapText="1"/>
    </xf>
    <xf numFmtId="3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ill="1" applyProtection="1"/>
    <xf numFmtId="3" fontId="9" fillId="6" borderId="0" xfId="0" applyNumberFormat="1" applyFont="1" applyFill="1" applyBorder="1" applyAlignment="1" applyProtection="1">
      <alignment vertical="top"/>
    </xf>
    <xf numFmtId="3" fontId="9" fillId="6" borderId="7" xfId="0" applyNumberFormat="1" applyFont="1" applyFill="1" applyBorder="1" applyAlignment="1" applyProtection="1">
      <alignment vertical="top"/>
    </xf>
    <xf numFmtId="4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9" fillId="6" borderId="2" xfId="0" applyNumberFormat="1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2"/>
  <sheetViews>
    <sheetView tabSelected="1" view="pageBreakPreview" topLeftCell="A4" zoomScale="86" zoomScaleNormal="125" zoomScaleSheetLayoutView="86" zoomScalePageLayoutView="80" workbookViewId="0">
      <selection activeCell="W7" sqref="A7:XFD9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8.140625" style="1" customWidth="1"/>
    <col min="10" max="10" width="34.7109375" style="1" customWidth="1"/>
    <col min="11" max="20" width="10.85546875" style="1" customWidth="1"/>
    <col min="21" max="21" width="13.140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16" customFormat="1" ht="15" customHeight="1" x14ac:dyDescent="0.25">
      <c r="A2" s="89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54" t="s">
        <v>33</v>
      </c>
      <c r="B4" s="55"/>
      <c r="C4" s="55"/>
      <c r="D4" s="55"/>
      <c r="E4" s="55"/>
      <c r="F4" s="56"/>
      <c r="G4" s="51" t="s">
        <v>34</v>
      </c>
      <c r="H4" s="52"/>
      <c r="I4" s="52"/>
      <c r="J4" s="52"/>
      <c r="K4" s="52"/>
      <c r="L4" s="53"/>
      <c r="M4" s="51" t="s">
        <v>73</v>
      </c>
      <c r="N4" s="52"/>
      <c r="O4" s="52"/>
      <c r="P4" s="53"/>
      <c r="Q4" s="91" t="s">
        <v>35</v>
      </c>
      <c r="R4" s="92"/>
      <c r="S4" s="92"/>
      <c r="T4" s="92"/>
      <c r="U4" s="92"/>
      <c r="V4" s="93"/>
    </row>
    <row r="5" spans="1:22" s="13" customFormat="1" ht="24" customHeight="1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94" t="s">
        <v>37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2"/>
    </row>
    <row r="7" spans="1:22" ht="15.75" customHeight="1" x14ac:dyDescent="0.25">
      <c r="A7" s="66" t="s">
        <v>3</v>
      </c>
      <c r="B7" s="67" t="s">
        <v>17</v>
      </c>
      <c r="C7" s="67" t="s">
        <v>0</v>
      </c>
      <c r="D7" s="63" t="s">
        <v>4</v>
      </c>
      <c r="E7" s="64" t="s">
        <v>1</v>
      </c>
      <c r="F7" s="64" t="s">
        <v>2</v>
      </c>
      <c r="G7" s="85" t="s">
        <v>15</v>
      </c>
      <c r="H7" s="85" t="s">
        <v>23</v>
      </c>
      <c r="I7" s="68" t="s">
        <v>5</v>
      </c>
      <c r="J7" s="63" t="s">
        <v>19</v>
      </c>
      <c r="K7" s="69" t="s">
        <v>22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88" t="s">
        <v>29</v>
      </c>
    </row>
    <row r="8" spans="1:22" ht="27" customHeight="1" x14ac:dyDescent="0.25">
      <c r="A8" s="66"/>
      <c r="B8" s="67"/>
      <c r="C8" s="67"/>
      <c r="D8" s="63"/>
      <c r="E8" s="64"/>
      <c r="F8" s="64"/>
      <c r="G8" s="85"/>
      <c r="H8" s="85"/>
      <c r="I8" s="68"/>
      <c r="J8" s="63"/>
      <c r="K8" s="70" t="s">
        <v>6</v>
      </c>
      <c r="L8" s="70"/>
      <c r="M8" s="70" t="s">
        <v>20</v>
      </c>
      <c r="N8" s="70"/>
      <c r="O8" s="70" t="s">
        <v>21</v>
      </c>
      <c r="P8" s="70"/>
      <c r="Q8" s="70" t="s">
        <v>7</v>
      </c>
      <c r="R8" s="70"/>
      <c r="S8" s="70" t="s">
        <v>8</v>
      </c>
      <c r="T8" s="70"/>
      <c r="U8" s="82" t="s">
        <v>26</v>
      </c>
      <c r="V8" s="88"/>
    </row>
    <row r="9" spans="1:22" ht="27" customHeight="1" x14ac:dyDescent="0.25">
      <c r="A9" s="66"/>
      <c r="B9" s="67"/>
      <c r="C9" s="67"/>
      <c r="D9" s="63"/>
      <c r="E9" s="64"/>
      <c r="F9" s="64"/>
      <c r="G9" s="85"/>
      <c r="H9" s="85"/>
      <c r="I9" s="68"/>
      <c r="J9" s="6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82"/>
      <c r="V9" s="88"/>
    </row>
    <row r="10" spans="1:22" ht="23.25" customHeight="1" x14ac:dyDescent="0.25">
      <c r="A10" s="78">
        <v>1</v>
      </c>
      <c r="B10" s="75" t="s">
        <v>38</v>
      </c>
      <c r="C10" s="72" t="s">
        <v>39</v>
      </c>
      <c r="D10" s="72" t="s">
        <v>40</v>
      </c>
      <c r="E10" s="72">
        <v>0.3</v>
      </c>
      <c r="F10" s="72">
        <v>1</v>
      </c>
      <c r="G10" s="72">
        <v>0</v>
      </c>
      <c r="H10" s="75">
        <v>1</v>
      </c>
      <c r="I10" s="61">
        <v>0.01</v>
      </c>
      <c r="J10" s="17"/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>
        <v>0</v>
      </c>
      <c r="V10" s="33"/>
    </row>
    <row r="11" spans="1:22" ht="23.25" customHeight="1" x14ac:dyDescent="0.25">
      <c r="A11" s="78"/>
      <c r="B11" s="75"/>
      <c r="C11" s="72"/>
      <c r="D11" s="72"/>
      <c r="E11" s="72"/>
      <c r="F11" s="72"/>
      <c r="G11" s="72"/>
      <c r="H11" s="75"/>
      <c r="I11" s="61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37" si="0">+K11+M11+O11+Q11</f>
        <v>0</v>
      </c>
      <c r="T11" s="19">
        <f t="shared" ref="T11:T37" si="1">+L11+N11+P11+R11</f>
        <v>0</v>
      </c>
      <c r="U11" s="20">
        <v>0</v>
      </c>
      <c r="V11" s="34"/>
    </row>
    <row r="12" spans="1:22" ht="23.25" customHeight="1" x14ac:dyDescent="0.25">
      <c r="A12" s="78"/>
      <c r="B12" s="75"/>
      <c r="C12" s="72"/>
      <c r="D12" s="72"/>
      <c r="E12" s="72"/>
      <c r="F12" s="72"/>
      <c r="G12" s="72"/>
      <c r="H12" s="75"/>
      <c r="I12" s="61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>
        <v>0</v>
      </c>
      <c r="V12" s="35"/>
    </row>
    <row r="13" spans="1:22" ht="23.25" customHeight="1" thickBot="1" x14ac:dyDescent="0.3">
      <c r="A13" s="79"/>
      <c r="B13" s="76"/>
      <c r="C13" s="73"/>
      <c r="D13" s="73"/>
      <c r="E13" s="73"/>
      <c r="F13" s="73"/>
      <c r="G13" s="73"/>
      <c r="H13" s="76"/>
      <c r="I13" s="62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>
        <v>0</v>
      </c>
      <c r="V13" s="36"/>
    </row>
    <row r="14" spans="1:22" ht="28.5" customHeight="1" x14ac:dyDescent="0.25">
      <c r="A14" s="80">
        <v>2</v>
      </c>
      <c r="B14" s="74"/>
      <c r="C14" s="71" t="s">
        <v>41</v>
      </c>
      <c r="D14" s="71" t="s">
        <v>42</v>
      </c>
      <c r="E14" s="71">
        <v>1</v>
      </c>
      <c r="F14" s="71">
        <v>1</v>
      </c>
      <c r="G14" s="71">
        <v>1</v>
      </c>
      <c r="H14" s="74">
        <v>1</v>
      </c>
      <c r="I14" s="61">
        <v>0.25</v>
      </c>
      <c r="J14" s="6" t="s">
        <v>75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1"/>
        <v>0</v>
      </c>
      <c r="U14" s="20">
        <v>0</v>
      </c>
      <c r="V14" s="37"/>
    </row>
    <row r="15" spans="1:22" ht="30.75" customHeight="1" x14ac:dyDescent="0.25">
      <c r="A15" s="78"/>
      <c r="B15" s="75"/>
      <c r="C15" s="72"/>
      <c r="D15" s="72"/>
      <c r="E15" s="72"/>
      <c r="F15" s="72"/>
      <c r="G15" s="72"/>
      <c r="H15" s="75"/>
      <c r="I15" s="61"/>
      <c r="J15" s="2" t="s">
        <v>76</v>
      </c>
      <c r="K15" s="4">
        <v>79285</v>
      </c>
      <c r="L15" s="43">
        <f>79285</f>
        <v>79285</v>
      </c>
      <c r="M15" s="4"/>
      <c r="N15" s="26"/>
      <c r="O15" s="4"/>
      <c r="P15" s="26"/>
      <c r="Q15" s="4"/>
      <c r="R15" s="26"/>
      <c r="S15" s="19">
        <f t="shared" si="0"/>
        <v>79285</v>
      </c>
      <c r="T15" s="19">
        <f t="shared" si="1"/>
        <v>79285</v>
      </c>
      <c r="U15" s="20">
        <f>+T15/S15</f>
        <v>1</v>
      </c>
      <c r="V15" s="35"/>
    </row>
    <row r="16" spans="1:22" ht="23.25" customHeight="1" x14ac:dyDescent="0.25">
      <c r="A16" s="78"/>
      <c r="B16" s="75"/>
      <c r="C16" s="72"/>
      <c r="D16" s="72"/>
      <c r="E16" s="72"/>
      <c r="F16" s="72"/>
      <c r="G16" s="72"/>
      <c r="H16" s="75"/>
      <c r="I16" s="61"/>
      <c r="J16" s="2" t="s">
        <v>78</v>
      </c>
      <c r="K16" s="4">
        <v>10000</v>
      </c>
      <c r="L16" s="25"/>
      <c r="M16" s="4"/>
      <c r="N16" s="25"/>
      <c r="O16" s="4"/>
      <c r="P16" s="25"/>
      <c r="Q16" s="4"/>
      <c r="R16" s="25"/>
      <c r="S16" s="19">
        <f t="shared" si="0"/>
        <v>10000</v>
      </c>
      <c r="T16" s="19">
        <f t="shared" si="1"/>
        <v>0</v>
      </c>
      <c r="U16" s="20">
        <f t="shared" ref="U16" si="2">+T16/S16*100</f>
        <v>0</v>
      </c>
      <c r="V16" s="34"/>
    </row>
    <row r="17" spans="1:22" ht="23.25" customHeight="1" thickBot="1" x14ac:dyDescent="0.3">
      <c r="A17" s="79"/>
      <c r="B17" s="76"/>
      <c r="C17" s="73"/>
      <c r="D17" s="73"/>
      <c r="E17" s="73"/>
      <c r="F17" s="73"/>
      <c r="G17" s="73"/>
      <c r="H17" s="76"/>
      <c r="I17" s="62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>
        <v>0</v>
      </c>
      <c r="V17" s="38"/>
    </row>
    <row r="18" spans="1:22" ht="23.25" customHeight="1" x14ac:dyDescent="0.25">
      <c r="A18" s="80">
        <v>3</v>
      </c>
      <c r="B18" s="74"/>
      <c r="C18" s="72" t="s">
        <v>44</v>
      </c>
      <c r="D18" s="72" t="s">
        <v>43</v>
      </c>
      <c r="E18" s="71">
        <v>0</v>
      </c>
      <c r="F18" s="71">
        <v>50</v>
      </c>
      <c r="G18" s="71">
        <v>38</v>
      </c>
      <c r="H18" s="74">
        <v>22</v>
      </c>
      <c r="I18" s="61">
        <f>+H18/G18</f>
        <v>0.57894736842105265</v>
      </c>
      <c r="J18" s="6" t="s">
        <v>74</v>
      </c>
      <c r="K18" s="7"/>
      <c r="L18" s="28"/>
      <c r="M18" s="7"/>
      <c r="N18" s="28"/>
      <c r="O18" s="7"/>
      <c r="P18" s="28"/>
      <c r="Q18" s="7"/>
      <c r="R18" s="28"/>
      <c r="S18" s="19">
        <f t="shared" si="0"/>
        <v>0</v>
      </c>
      <c r="T18" s="19">
        <f t="shared" si="1"/>
        <v>0</v>
      </c>
      <c r="U18" s="20">
        <v>0</v>
      </c>
      <c r="V18" s="37"/>
    </row>
    <row r="19" spans="1:22" ht="23.25" customHeight="1" x14ac:dyDescent="0.25">
      <c r="A19" s="78"/>
      <c r="B19" s="75"/>
      <c r="C19" s="72"/>
      <c r="D19" s="72"/>
      <c r="E19" s="72"/>
      <c r="F19" s="72"/>
      <c r="G19" s="72"/>
      <c r="H19" s="75"/>
      <c r="I19" s="61"/>
      <c r="J19" s="2" t="s">
        <v>80</v>
      </c>
      <c r="K19" s="4">
        <v>44000</v>
      </c>
      <c r="L19" s="43">
        <f>41918-7527</f>
        <v>34391</v>
      </c>
      <c r="M19" s="4"/>
      <c r="N19" s="26"/>
      <c r="O19" s="4"/>
      <c r="P19" s="26"/>
      <c r="Q19" s="4"/>
      <c r="R19" s="26"/>
      <c r="S19" s="19">
        <f>+K19+M19+O19+Q19-300</f>
        <v>43700</v>
      </c>
      <c r="T19" s="19">
        <f>+L19</f>
        <v>34391</v>
      </c>
      <c r="U19" s="20">
        <f>+T19/S19</f>
        <v>0.78697940503432495</v>
      </c>
      <c r="V19" s="35"/>
    </row>
    <row r="20" spans="1:22" ht="23.25" customHeight="1" x14ac:dyDescent="0.25">
      <c r="A20" s="78"/>
      <c r="B20" s="75"/>
      <c r="C20" s="72"/>
      <c r="D20" s="72"/>
      <c r="E20" s="72"/>
      <c r="F20" s="72"/>
      <c r="G20" s="72"/>
      <c r="H20" s="75"/>
      <c r="I20" s="61"/>
      <c r="J20" s="2" t="s">
        <v>81</v>
      </c>
      <c r="K20" s="4"/>
      <c r="L20" s="26"/>
      <c r="M20" s="4"/>
      <c r="N20" s="26"/>
      <c r="O20" s="4"/>
      <c r="P20" s="26"/>
      <c r="Q20" s="4"/>
      <c r="R20" s="26"/>
      <c r="S20" s="19">
        <v>0</v>
      </c>
      <c r="T20" s="19">
        <f t="shared" si="1"/>
        <v>0</v>
      </c>
      <c r="U20" s="20">
        <v>0</v>
      </c>
      <c r="V20" s="35"/>
    </row>
    <row r="21" spans="1:22" ht="23.25" customHeight="1" thickBot="1" x14ac:dyDescent="0.3">
      <c r="A21" s="79"/>
      <c r="B21" s="76"/>
      <c r="C21" s="73"/>
      <c r="D21" s="73"/>
      <c r="E21" s="73"/>
      <c r="F21" s="73"/>
      <c r="G21" s="73"/>
      <c r="H21" s="76"/>
      <c r="I21" s="6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>
        <v>0</v>
      </c>
      <c r="V21" s="36"/>
    </row>
    <row r="22" spans="1:22" ht="23.25" customHeight="1" x14ac:dyDescent="0.25">
      <c r="A22" s="80">
        <v>4</v>
      </c>
      <c r="B22" s="74"/>
      <c r="C22" s="71" t="s">
        <v>45</v>
      </c>
      <c r="D22" s="71" t="s">
        <v>46</v>
      </c>
      <c r="E22" s="71">
        <v>0</v>
      </c>
      <c r="F22" s="71">
        <v>1</v>
      </c>
      <c r="G22" s="71">
        <v>1</v>
      </c>
      <c r="H22" s="74">
        <v>0</v>
      </c>
      <c r="I22" s="61">
        <f t="shared" ref="I22" si="3">+H22/G22*100</f>
        <v>0</v>
      </c>
      <c r="J22" s="6" t="s">
        <v>67</v>
      </c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1"/>
        <v>0</v>
      </c>
      <c r="U22" s="20">
        <v>0</v>
      </c>
      <c r="V22" s="39"/>
    </row>
    <row r="23" spans="1:22" ht="23.25" customHeight="1" x14ac:dyDescent="0.25">
      <c r="A23" s="78"/>
      <c r="B23" s="75"/>
      <c r="C23" s="72"/>
      <c r="D23" s="72"/>
      <c r="E23" s="72"/>
      <c r="F23" s="72"/>
      <c r="G23" s="72"/>
      <c r="H23" s="75"/>
      <c r="I23" s="6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>
        <v>0</v>
      </c>
      <c r="V23" s="34"/>
    </row>
    <row r="24" spans="1:22" ht="23.25" customHeight="1" x14ac:dyDescent="0.25">
      <c r="A24" s="78"/>
      <c r="B24" s="75"/>
      <c r="C24" s="72"/>
      <c r="D24" s="72"/>
      <c r="E24" s="72"/>
      <c r="F24" s="72"/>
      <c r="G24" s="72"/>
      <c r="H24" s="75"/>
      <c r="I24" s="6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>
        <v>0</v>
      </c>
      <c r="V24" s="35"/>
    </row>
    <row r="25" spans="1:22" ht="23.25" customHeight="1" thickBot="1" x14ac:dyDescent="0.3">
      <c r="A25" s="79"/>
      <c r="B25" s="76"/>
      <c r="C25" s="73"/>
      <c r="D25" s="73"/>
      <c r="E25" s="73"/>
      <c r="F25" s="73"/>
      <c r="G25" s="73"/>
      <c r="H25" s="76"/>
      <c r="I25" s="6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>
        <v>0</v>
      </c>
      <c r="V25" s="36"/>
    </row>
    <row r="26" spans="1:22" ht="23.25" customHeight="1" x14ac:dyDescent="0.25">
      <c r="A26" s="80">
        <v>5</v>
      </c>
      <c r="B26" s="75"/>
      <c r="C26" s="72" t="s">
        <v>47</v>
      </c>
      <c r="D26" s="72" t="s">
        <v>48</v>
      </c>
      <c r="E26" s="72">
        <v>0</v>
      </c>
      <c r="F26" s="72">
        <v>100</v>
      </c>
      <c r="G26" s="71">
        <v>100</v>
      </c>
      <c r="H26" s="74">
        <v>100</v>
      </c>
      <c r="I26" s="61">
        <v>1</v>
      </c>
      <c r="J26" s="6" t="s">
        <v>68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>
        <v>0</v>
      </c>
      <c r="V26" s="37"/>
    </row>
    <row r="27" spans="1:22" ht="23.25" customHeight="1" x14ac:dyDescent="0.25">
      <c r="A27" s="78"/>
      <c r="B27" s="75"/>
      <c r="C27" s="72"/>
      <c r="D27" s="72"/>
      <c r="E27" s="72"/>
      <c r="F27" s="72"/>
      <c r="G27" s="72"/>
      <c r="H27" s="75"/>
      <c r="I27" s="61"/>
      <c r="J27" s="2" t="s">
        <v>69</v>
      </c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1"/>
        <v>0</v>
      </c>
      <c r="U27" s="20">
        <v>0</v>
      </c>
      <c r="V27" s="35"/>
    </row>
    <row r="28" spans="1:22" ht="23.25" customHeight="1" x14ac:dyDescent="0.25">
      <c r="A28" s="78"/>
      <c r="B28" s="75"/>
      <c r="C28" s="72"/>
      <c r="D28" s="72"/>
      <c r="E28" s="72"/>
      <c r="F28" s="72"/>
      <c r="G28" s="72"/>
      <c r="H28" s="75"/>
      <c r="I28" s="61"/>
      <c r="J28" s="2" t="s">
        <v>70</v>
      </c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>
        <v>0</v>
      </c>
      <c r="V28" s="34"/>
    </row>
    <row r="29" spans="1:22" ht="23.25" customHeight="1" thickBot="1" x14ac:dyDescent="0.3">
      <c r="A29" s="79"/>
      <c r="B29" s="76"/>
      <c r="C29" s="73"/>
      <c r="D29" s="73"/>
      <c r="E29" s="73"/>
      <c r="F29" s="73"/>
      <c r="G29" s="73"/>
      <c r="H29" s="76"/>
      <c r="I29" s="6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>
        <v>0</v>
      </c>
      <c r="V29" s="38"/>
    </row>
    <row r="30" spans="1:22" ht="23.25" customHeight="1" x14ac:dyDescent="0.25">
      <c r="A30" s="80">
        <v>6</v>
      </c>
      <c r="B30" s="75"/>
      <c r="C30" s="71" t="s">
        <v>49</v>
      </c>
      <c r="D30" s="71" t="s">
        <v>50</v>
      </c>
      <c r="E30" s="71">
        <v>0</v>
      </c>
      <c r="F30" s="71">
        <v>2</v>
      </c>
      <c r="G30" s="71">
        <v>2</v>
      </c>
      <c r="H30" s="74">
        <v>1</v>
      </c>
      <c r="I30" s="61">
        <v>0.01</v>
      </c>
      <c r="J30" s="6" t="s">
        <v>71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>
        <v>0</v>
      </c>
      <c r="V30" s="37"/>
    </row>
    <row r="31" spans="1:22" ht="23.25" customHeight="1" x14ac:dyDescent="0.25">
      <c r="A31" s="78"/>
      <c r="B31" s="75"/>
      <c r="C31" s="72"/>
      <c r="D31" s="72"/>
      <c r="E31" s="72"/>
      <c r="F31" s="72"/>
      <c r="G31" s="72"/>
      <c r="H31" s="75"/>
      <c r="I31" s="6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>
        <v>0</v>
      </c>
      <c r="V31" s="35"/>
    </row>
    <row r="32" spans="1:22" ht="23.25" customHeight="1" x14ac:dyDescent="0.25">
      <c r="A32" s="78"/>
      <c r="B32" s="75"/>
      <c r="C32" s="72"/>
      <c r="D32" s="72"/>
      <c r="E32" s="72"/>
      <c r="F32" s="72"/>
      <c r="G32" s="72"/>
      <c r="H32" s="75"/>
      <c r="I32" s="6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>
        <v>0</v>
      </c>
      <c r="V32" s="35"/>
    </row>
    <row r="33" spans="1:22" ht="23.25" customHeight="1" thickBot="1" x14ac:dyDescent="0.3">
      <c r="A33" s="79"/>
      <c r="B33" s="76"/>
      <c r="C33" s="73"/>
      <c r="D33" s="73"/>
      <c r="E33" s="73"/>
      <c r="F33" s="73"/>
      <c r="G33" s="73"/>
      <c r="H33" s="76"/>
      <c r="I33" s="6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>
        <v>0</v>
      </c>
      <c r="V33" s="36"/>
    </row>
    <row r="34" spans="1:22" ht="23.25" customHeight="1" x14ac:dyDescent="0.25">
      <c r="A34" s="80">
        <v>7</v>
      </c>
      <c r="B34" s="74"/>
      <c r="C34" s="71"/>
      <c r="D34" s="71"/>
      <c r="E34" s="71"/>
      <c r="F34" s="71"/>
      <c r="G34" s="71"/>
      <c r="H34" s="74"/>
      <c r="I34" s="61"/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1"/>
        <v>0</v>
      </c>
      <c r="U34" s="20">
        <v>0</v>
      </c>
      <c r="V34" s="39"/>
    </row>
    <row r="35" spans="1:22" ht="23.25" customHeight="1" x14ac:dyDescent="0.25">
      <c r="A35" s="78"/>
      <c r="B35" s="75"/>
      <c r="C35" s="72"/>
      <c r="D35" s="72"/>
      <c r="E35" s="72"/>
      <c r="F35" s="72"/>
      <c r="G35" s="72"/>
      <c r="H35" s="75"/>
      <c r="I35" s="6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1"/>
        <v>0</v>
      </c>
      <c r="U35" s="20">
        <v>0</v>
      </c>
      <c r="V35" s="34"/>
    </row>
    <row r="36" spans="1:22" ht="23.25" customHeight="1" x14ac:dyDescent="0.25">
      <c r="A36" s="78"/>
      <c r="B36" s="75"/>
      <c r="C36" s="72"/>
      <c r="D36" s="72"/>
      <c r="E36" s="72"/>
      <c r="F36" s="72"/>
      <c r="G36" s="72"/>
      <c r="H36" s="75"/>
      <c r="I36" s="6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1"/>
        <v>0</v>
      </c>
      <c r="U36" s="20">
        <v>0</v>
      </c>
      <c r="V36" s="35"/>
    </row>
    <row r="37" spans="1:22" ht="23.25" customHeight="1" thickBot="1" x14ac:dyDescent="0.3">
      <c r="A37" s="79"/>
      <c r="B37" s="76"/>
      <c r="C37" s="73"/>
      <c r="D37" s="73"/>
      <c r="E37" s="73"/>
      <c r="F37" s="73"/>
      <c r="G37" s="73"/>
      <c r="H37" s="76"/>
      <c r="I37" s="6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1"/>
        <v>0</v>
      </c>
      <c r="U37" s="20">
        <v>0</v>
      </c>
      <c r="V37" s="45"/>
    </row>
    <row r="38" spans="1:22" ht="23.25" customHeight="1" thickBot="1" x14ac:dyDescent="0.35">
      <c r="A38" s="83" t="s">
        <v>9</v>
      </c>
      <c r="B38" s="84"/>
      <c r="C38" s="84"/>
      <c r="D38" s="84"/>
      <c r="E38" s="84"/>
      <c r="F38" s="84"/>
      <c r="G38" s="84"/>
      <c r="H38" s="84"/>
      <c r="I38" s="10">
        <f>+SUM(I10:I37)/(COUNT(I10:I37))</f>
        <v>0.30815789473684213</v>
      </c>
      <c r="J38" s="11"/>
      <c r="K38" s="86" t="s">
        <v>10</v>
      </c>
      <c r="L38" s="87"/>
      <c r="M38" s="87"/>
      <c r="N38" s="87"/>
      <c r="O38" s="87"/>
      <c r="P38" s="87"/>
      <c r="Q38" s="87"/>
      <c r="R38" s="87"/>
      <c r="S38" s="12">
        <f>SUM(S10:S37)</f>
        <v>132985</v>
      </c>
      <c r="T38" s="12">
        <f>SUM(T10:T37)</f>
        <v>113676</v>
      </c>
      <c r="U38" s="10">
        <f>+T38/S38</f>
        <v>0.85480317329022071</v>
      </c>
      <c r="V38" s="40"/>
    </row>
    <row r="39" spans="1:22" ht="14.25" customHeight="1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2" x14ac:dyDescent="0.25">
      <c r="C40" s="5" t="s">
        <v>11</v>
      </c>
      <c r="D40" s="58" t="s">
        <v>32</v>
      </c>
      <c r="E40" s="58"/>
      <c r="F40" s="58"/>
      <c r="G40" s="58"/>
      <c r="H40" s="58"/>
      <c r="I40" s="58"/>
      <c r="J40" s="47"/>
      <c r="K40" s="81" t="s">
        <v>12</v>
      </c>
      <c r="L40" s="81"/>
      <c r="M40" s="81"/>
      <c r="N40" s="81"/>
      <c r="O40" s="81" t="s">
        <v>27</v>
      </c>
      <c r="P40" s="81"/>
      <c r="Q40" s="81"/>
      <c r="R40" s="81"/>
      <c r="S40" s="81"/>
      <c r="T40" s="81"/>
      <c r="U40" s="60"/>
      <c r="V40" s="46"/>
    </row>
    <row r="41" spans="1:22" x14ac:dyDescent="0.25">
      <c r="C41" s="5" t="s">
        <v>13</v>
      </c>
      <c r="D41" s="58" t="s">
        <v>85</v>
      </c>
      <c r="E41" s="58"/>
      <c r="F41" s="58"/>
      <c r="G41" s="58"/>
      <c r="H41" s="58"/>
      <c r="I41" s="58"/>
      <c r="J41" s="48"/>
      <c r="K41" s="58" t="s">
        <v>13</v>
      </c>
      <c r="L41" s="58"/>
      <c r="M41" s="58"/>
      <c r="N41" s="58"/>
      <c r="O41" s="59" t="s">
        <v>28</v>
      </c>
      <c r="P41" s="59"/>
      <c r="Q41" s="59"/>
      <c r="R41" s="59"/>
      <c r="S41" s="59"/>
      <c r="T41" s="59"/>
      <c r="U41" s="60"/>
    </row>
    <row r="42" spans="1:22" x14ac:dyDescent="0.25">
      <c r="C42" s="5" t="s">
        <v>14</v>
      </c>
      <c r="D42" s="77">
        <v>43475</v>
      </c>
      <c r="E42" s="58"/>
      <c r="F42" s="58"/>
      <c r="G42" s="58"/>
      <c r="H42" s="58"/>
      <c r="I42" s="58"/>
      <c r="J42" s="31"/>
      <c r="K42" s="58" t="s">
        <v>14</v>
      </c>
      <c r="L42" s="58"/>
      <c r="M42" s="58"/>
      <c r="N42" s="58"/>
      <c r="O42" s="59"/>
      <c r="P42" s="59"/>
      <c r="Q42" s="59"/>
      <c r="R42" s="59"/>
      <c r="S42" s="59"/>
      <c r="T42" s="59"/>
      <c r="U42" s="60"/>
    </row>
  </sheetData>
  <mergeCells count="103">
    <mergeCell ref="F26:F29"/>
    <mergeCell ref="G26:G29"/>
    <mergeCell ref="H26:H29"/>
    <mergeCell ref="B30:B33"/>
    <mergeCell ref="C30:C33"/>
    <mergeCell ref="D34:D37"/>
    <mergeCell ref="D30:D33"/>
    <mergeCell ref="V7:V9"/>
    <mergeCell ref="A1:V1"/>
    <mergeCell ref="A2:V2"/>
    <mergeCell ref="Q4:V4"/>
    <mergeCell ref="M5:V5"/>
    <mergeCell ref="E34:E37"/>
    <mergeCell ref="F34:F37"/>
    <mergeCell ref="G34:G37"/>
    <mergeCell ref="B34:B37"/>
    <mergeCell ref="I18:I21"/>
    <mergeCell ref="E22:E25"/>
    <mergeCell ref="F22:F25"/>
    <mergeCell ref="G22:G25"/>
    <mergeCell ref="H22:H25"/>
    <mergeCell ref="I22:I25"/>
    <mergeCell ref="F18:F21"/>
    <mergeCell ref="H34:H37"/>
    <mergeCell ref="B22:B25"/>
    <mergeCell ref="B26:B29"/>
    <mergeCell ref="A6:U6"/>
    <mergeCell ref="A26:A29"/>
    <mergeCell ref="B10:B13"/>
    <mergeCell ref="B14:B17"/>
    <mergeCell ref="B18:B21"/>
    <mergeCell ref="K40:N40"/>
    <mergeCell ref="U8:U9"/>
    <mergeCell ref="S8:T8"/>
    <mergeCell ref="O40:T40"/>
    <mergeCell ref="A38:H38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K38:R38"/>
    <mergeCell ref="H30:H33"/>
    <mergeCell ref="I30:I33"/>
    <mergeCell ref="E26:E29"/>
    <mergeCell ref="D40:I40"/>
    <mergeCell ref="A22:A25"/>
    <mergeCell ref="G18:G21"/>
    <mergeCell ref="H18:H21"/>
    <mergeCell ref="C26:C29"/>
    <mergeCell ref="D26:D29"/>
    <mergeCell ref="C34:C37"/>
    <mergeCell ref="D41:I41"/>
    <mergeCell ref="D42:I42"/>
    <mergeCell ref="A10:A13"/>
    <mergeCell ref="A14:A17"/>
    <mergeCell ref="A18:A21"/>
    <mergeCell ref="E18:E21"/>
    <mergeCell ref="C10:C13"/>
    <mergeCell ref="D10:D13"/>
    <mergeCell ref="C14:C17"/>
    <mergeCell ref="D14:D17"/>
    <mergeCell ref="C18:C21"/>
    <mergeCell ref="D18:D21"/>
    <mergeCell ref="I34:I37"/>
    <mergeCell ref="I26:I29"/>
    <mergeCell ref="E30:E33"/>
    <mergeCell ref="F30:F33"/>
    <mergeCell ref="G30:G33"/>
    <mergeCell ref="A30:A33"/>
    <mergeCell ref="A34:A37"/>
    <mergeCell ref="G4:L4"/>
    <mergeCell ref="A4:F4"/>
    <mergeCell ref="A5:L5"/>
    <mergeCell ref="M4:P4"/>
    <mergeCell ref="K42:N42"/>
    <mergeCell ref="O42:T42"/>
    <mergeCell ref="U40:U42"/>
    <mergeCell ref="I14:I17"/>
    <mergeCell ref="D7:D9"/>
    <mergeCell ref="E7:E9"/>
    <mergeCell ref="A39:U39"/>
    <mergeCell ref="A7:A9"/>
    <mergeCell ref="B7:B9"/>
    <mergeCell ref="C7:C9"/>
    <mergeCell ref="K41:N41"/>
    <mergeCell ref="O41:T41"/>
    <mergeCell ref="I7:I9"/>
    <mergeCell ref="K7:U7"/>
    <mergeCell ref="K8:L8"/>
    <mergeCell ref="M8:N8"/>
    <mergeCell ref="O8:P8"/>
    <mergeCell ref="Q8:R8"/>
    <mergeCell ref="C22:C25"/>
    <mergeCell ref="D22:D25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6"/>
  <sheetViews>
    <sheetView view="pageBreakPreview" topLeftCell="C1" zoomScale="125" zoomScaleNormal="125" zoomScaleSheetLayoutView="125" zoomScalePageLayoutView="80" workbookViewId="0">
      <selection activeCell="E10" sqref="E10:E13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9.140625" style="1" customWidth="1"/>
    <col min="10" max="10" width="34.7109375" style="1" customWidth="1"/>
    <col min="11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16" customFormat="1" ht="15" customHeight="1" x14ac:dyDescent="0.25">
      <c r="A2" s="89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s="16" customFormat="1" ht="1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s="13" customFormat="1" ht="24" customHeight="1" x14ac:dyDescent="0.25">
      <c r="A4" s="54" t="s">
        <v>30</v>
      </c>
      <c r="B4" s="55"/>
      <c r="C4" s="55"/>
      <c r="D4" s="55"/>
      <c r="E4" s="55"/>
      <c r="F4" s="56"/>
      <c r="G4" s="51" t="s">
        <v>51</v>
      </c>
      <c r="H4" s="52"/>
      <c r="I4" s="52"/>
      <c r="J4" s="52"/>
      <c r="K4" s="52"/>
      <c r="L4" s="53"/>
      <c r="M4" s="51" t="s">
        <v>73</v>
      </c>
      <c r="N4" s="52"/>
      <c r="O4" s="52"/>
      <c r="P4" s="53"/>
      <c r="Q4" s="91" t="s">
        <v>35</v>
      </c>
      <c r="R4" s="92"/>
      <c r="S4" s="92"/>
      <c r="T4" s="92"/>
      <c r="U4" s="92"/>
      <c r="V4" s="93"/>
    </row>
    <row r="5" spans="1:22" s="13" customFormat="1" ht="24" customHeight="1" x14ac:dyDescent="0.25">
      <c r="A5" s="57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94" t="s">
        <v>53</v>
      </c>
      <c r="N5" s="94"/>
      <c r="O5" s="94"/>
      <c r="P5" s="94"/>
      <c r="Q5" s="94"/>
      <c r="R5" s="94"/>
      <c r="S5" s="94"/>
      <c r="T5" s="94"/>
      <c r="U5" s="94"/>
      <c r="V5" s="94"/>
    </row>
    <row r="6" spans="1:22" s="13" customFormat="1" ht="6" customHeight="1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32"/>
    </row>
    <row r="7" spans="1:22" ht="15.75" customHeight="1" x14ac:dyDescent="0.25">
      <c r="A7" s="66" t="s">
        <v>3</v>
      </c>
      <c r="B7" s="67" t="s">
        <v>17</v>
      </c>
      <c r="C7" s="67" t="s">
        <v>0</v>
      </c>
      <c r="D7" s="63" t="s">
        <v>4</v>
      </c>
      <c r="E7" s="64" t="s">
        <v>1</v>
      </c>
      <c r="F7" s="64" t="s">
        <v>2</v>
      </c>
      <c r="G7" s="85" t="s">
        <v>15</v>
      </c>
      <c r="H7" s="85" t="s">
        <v>23</v>
      </c>
      <c r="I7" s="68" t="s">
        <v>5</v>
      </c>
      <c r="J7" s="63" t="s">
        <v>19</v>
      </c>
      <c r="K7" s="69" t="s">
        <v>22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88" t="s">
        <v>29</v>
      </c>
    </row>
    <row r="8" spans="1:22" ht="27" customHeight="1" x14ac:dyDescent="0.25">
      <c r="A8" s="66"/>
      <c r="B8" s="67"/>
      <c r="C8" s="67"/>
      <c r="D8" s="63"/>
      <c r="E8" s="64"/>
      <c r="F8" s="64"/>
      <c r="G8" s="85"/>
      <c r="H8" s="85"/>
      <c r="I8" s="68"/>
      <c r="J8" s="63"/>
      <c r="K8" s="70" t="s">
        <v>6</v>
      </c>
      <c r="L8" s="70"/>
      <c r="M8" s="70" t="s">
        <v>20</v>
      </c>
      <c r="N8" s="70"/>
      <c r="O8" s="70" t="s">
        <v>21</v>
      </c>
      <c r="P8" s="70"/>
      <c r="Q8" s="70" t="s">
        <v>7</v>
      </c>
      <c r="R8" s="70"/>
      <c r="S8" s="70" t="s">
        <v>8</v>
      </c>
      <c r="T8" s="70"/>
      <c r="U8" s="82" t="s">
        <v>26</v>
      </c>
      <c r="V8" s="88"/>
    </row>
    <row r="9" spans="1:22" ht="27" customHeight="1" x14ac:dyDescent="0.25">
      <c r="A9" s="66"/>
      <c r="B9" s="67"/>
      <c r="C9" s="67"/>
      <c r="D9" s="63"/>
      <c r="E9" s="64"/>
      <c r="F9" s="64"/>
      <c r="G9" s="85"/>
      <c r="H9" s="85"/>
      <c r="I9" s="68"/>
      <c r="J9" s="63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82"/>
      <c r="V9" s="88"/>
    </row>
    <row r="10" spans="1:22" ht="28.5" customHeight="1" x14ac:dyDescent="0.25">
      <c r="A10" s="78">
        <v>1</v>
      </c>
      <c r="B10" s="75" t="s">
        <v>54</v>
      </c>
      <c r="C10" s="72" t="s">
        <v>55</v>
      </c>
      <c r="D10" s="72" t="s">
        <v>61</v>
      </c>
      <c r="E10" s="72">
        <v>0</v>
      </c>
      <c r="F10" s="72">
        <v>1</v>
      </c>
      <c r="G10" s="72">
        <v>1</v>
      </c>
      <c r="H10" s="75">
        <v>0.25</v>
      </c>
      <c r="I10" s="61">
        <v>0.25</v>
      </c>
      <c r="J10" s="17" t="s">
        <v>77</v>
      </c>
      <c r="K10" s="18">
        <v>70000</v>
      </c>
      <c r="L10" s="24"/>
      <c r="M10" s="18"/>
      <c r="N10" s="24"/>
      <c r="O10" s="18"/>
      <c r="P10" s="24"/>
      <c r="Q10" s="18"/>
      <c r="R10" s="24"/>
      <c r="S10" s="19">
        <f>+K10+M10+O10+Q10</f>
        <v>70000</v>
      </c>
      <c r="T10" s="19">
        <v>76737</v>
      </c>
      <c r="U10" s="20">
        <f>+T10/S10</f>
        <v>1.0962428571428571</v>
      </c>
      <c r="V10" s="33"/>
    </row>
    <row r="11" spans="1:22" ht="23.25" customHeight="1" x14ac:dyDescent="0.25">
      <c r="A11" s="78"/>
      <c r="B11" s="75"/>
      <c r="C11" s="72"/>
      <c r="D11" s="72"/>
      <c r="E11" s="72"/>
      <c r="F11" s="72"/>
      <c r="G11" s="72"/>
      <c r="H11" s="75"/>
      <c r="I11" s="61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T41" si="0">+K11+M11+O11+Q11</f>
        <v>0</v>
      </c>
      <c r="T11" s="19">
        <f t="shared" si="0"/>
        <v>0</v>
      </c>
      <c r="U11" s="20">
        <v>0</v>
      </c>
      <c r="V11" s="34"/>
    </row>
    <row r="12" spans="1:22" ht="23.25" customHeight="1" x14ac:dyDescent="0.25">
      <c r="A12" s="78"/>
      <c r="B12" s="75"/>
      <c r="C12" s="72"/>
      <c r="D12" s="72"/>
      <c r="E12" s="72"/>
      <c r="F12" s="72"/>
      <c r="G12" s="72"/>
      <c r="H12" s="75"/>
      <c r="I12" s="61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0"/>
        <v>0</v>
      </c>
      <c r="U12" s="20">
        <v>0</v>
      </c>
      <c r="V12" s="35"/>
    </row>
    <row r="13" spans="1:22" ht="23.25" customHeight="1" thickBot="1" x14ac:dyDescent="0.3">
      <c r="A13" s="79"/>
      <c r="B13" s="76"/>
      <c r="C13" s="73"/>
      <c r="D13" s="73"/>
      <c r="E13" s="73"/>
      <c r="F13" s="73"/>
      <c r="G13" s="73"/>
      <c r="H13" s="76"/>
      <c r="I13" s="62"/>
      <c r="J13" s="2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0"/>
        <v>0</v>
      </c>
      <c r="U13" s="20">
        <v>0</v>
      </c>
      <c r="V13" s="36"/>
    </row>
    <row r="14" spans="1:22" ht="23.25" customHeight="1" thickBot="1" x14ac:dyDescent="0.3">
      <c r="A14" s="80">
        <v>2</v>
      </c>
      <c r="B14" s="75"/>
      <c r="C14" s="71" t="s">
        <v>56</v>
      </c>
      <c r="D14" s="71" t="s">
        <v>62</v>
      </c>
      <c r="E14" s="71">
        <v>0</v>
      </c>
      <c r="F14" s="71">
        <v>1</v>
      </c>
      <c r="G14" s="71">
        <v>1</v>
      </c>
      <c r="H14" s="74">
        <v>0</v>
      </c>
      <c r="I14" s="61">
        <v>0</v>
      </c>
      <c r="J14" s="6" t="s">
        <v>72</v>
      </c>
      <c r="K14" s="7"/>
      <c r="L14" s="28"/>
      <c r="M14" s="7"/>
      <c r="N14" s="28"/>
      <c r="O14" s="7"/>
      <c r="P14" s="28"/>
      <c r="Q14" s="7"/>
      <c r="R14" s="28"/>
      <c r="S14" s="19">
        <f t="shared" si="0"/>
        <v>0</v>
      </c>
      <c r="T14" s="19">
        <f t="shared" si="0"/>
        <v>0</v>
      </c>
      <c r="U14" s="20">
        <v>0</v>
      </c>
      <c r="V14" s="37"/>
    </row>
    <row r="15" spans="1:22" ht="23.25" customHeight="1" x14ac:dyDescent="0.25">
      <c r="A15" s="78"/>
      <c r="B15" s="75"/>
      <c r="C15" s="72"/>
      <c r="D15" s="72"/>
      <c r="E15" s="72"/>
      <c r="F15" s="72"/>
      <c r="G15" s="72"/>
      <c r="H15" s="75"/>
      <c r="I15" s="61"/>
      <c r="J15" s="6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0"/>
        <v>0</v>
      </c>
      <c r="U15" s="20">
        <v>0</v>
      </c>
      <c r="V15" s="35"/>
    </row>
    <row r="16" spans="1:22" ht="23.25" customHeight="1" x14ac:dyDescent="0.25">
      <c r="A16" s="78"/>
      <c r="B16" s="75"/>
      <c r="C16" s="72"/>
      <c r="D16" s="72"/>
      <c r="E16" s="72"/>
      <c r="F16" s="72"/>
      <c r="G16" s="72"/>
      <c r="H16" s="75"/>
      <c r="I16" s="61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0"/>
        <v>0</v>
      </c>
      <c r="U16" s="20">
        <v>0</v>
      </c>
      <c r="V16" s="34"/>
    </row>
    <row r="17" spans="1:22" ht="23.25" customHeight="1" thickBot="1" x14ac:dyDescent="0.3">
      <c r="A17" s="79"/>
      <c r="B17" s="76"/>
      <c r="C17" s="73"/>
      <c r="D17" s="73"/>
      <c r="E17" s="73"/>
      <c r="F17" s="73"/>
      <c r="G17" s="73"/>
      <c r="H17" s="76"/>
      <c r="I17" s="62"/>
      <c r="J17" s="2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0"/>
        <v>0</v>
      </c>
      <c r="U17" s="20">
        <v>0</v>
      </c>
      <c r="V17" s="38"/>
    </row>
    <row r="18" spans="1:22" ht="63.75" customHeight="1" thickBot="1" x14ac:dyDescent="0.3">
      <c r="A18" s="80">
        <v>3</v>
      </c>
      <c r="B18" s="74"/>
      <c r="C18" s="71" t="s">
        <v>57</v>
      </c>
      <c r="D18" s="71" t="s">
        <v>63</v>
      </c>
      <c r="E18" s="71">
        <v>0</v>
      </c>
      <c r="F18" s="71">
        <v>1785</v>
      </c>
      <c r="G18" s="71">
        <v>1785</v>
      </c>
      <c r="H18" s="74">
        <v>1785</v>
      </c>
      <c r="I18" s="61">
        <f t="shared" ref="I18" si="1">+G18/H18</f>
        <v>1</v>
      </c>
      <c r="J18" s="6" t="s">
        <v>82</v>
      </c>
      <c r="K18" s="7"/>
      <c r="L18" s="28"/>
      <c r="M18" s="7"/>
      <c r="N18" s="28"/>
      <c r="O18" s="7"/>
      <c r="P18" s="28"/>
      <c r="Q18" s="7">
        <f>36573+5721+7254</f>
        <v>49548</v>
      </c>
      <c r="R18" s="30">
        <v>7254</v>
      </c>
      <c r="S18" s="19">
        <f>+K18+M18+O18+Q18</f>
        <v>49548</v>
      </c>
      <c r="T18" s="19">
        <f>+R18</f>
        <v>7254</v>
      </c>
      <c r="U18" s="20">
        <f>+T18/S18</f>
        <v>0.1464034875272463</v>
      </c>
      <c r="V18" s="37"/>
    </row>
    <row r="19" spans="1:22" ht="45" customHeight="1" x14ac:dyDescent="0.25">
      <c r="A19" s="78"/>
      <c r="B19" s="75"/>
      <c r="C19" s="72"/>
      <c r="D19" s="72"/>
      <c r="E19" s="72"/>
      <c r="F19" s="72"/>
      <c r="G19" s="72"/>
      <c r="H19" s="75"/>
      <c r="I19" s="61"/>
      <c r="J19" s="6" t="s">
        <v>83</v>
      </c>
      <c r="K19" s="4">
        <v>103637</v>
      </c>
      <c r="L19" s="49">
        <v>103637</v>
      </c>
      <c r="M19" s="4"/>
      <c r="N19" s="26"/>
      <c r="O19" s="4"/>
      <c r="P19" s="26"/>
      <c r="Q19" s="4">
        <v>90000</v>
      </c>
      <c r="R19" s="25">
        <v>55546</v>
      </c>
      <c r="S19" s="19">
        <f t="shared" si="0"/>
        <v>193637</v>
      </c>
      <c r="T19" s="19">
        <f>+R19+L19</f>
        <v>159183</v>
      </c>
      <c r="U19" s="20">
        <f>+T19/S19</f>
        <v>0.82206912935027909</v>
      </c>
      <c r="V19" s="35"/>
    </row>
    <row r="20" spans="1:22" ht="23.25" customHeight="1" x14ac:dyDescent="0.25">
      <c r="A20" s="78"/>
      <c r="B20" s="75"/>
      <c r="C20" s="72"/>
      <c r="D20" s="72"/>
      <c r="E20" s="72"/>
      <c r="F20" s="72"/>
      <c r="G20" s="72"/>
      <c r="H20" s="75"/>
      <c r="I20" s="61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0"/>
        <v>0</v>
      </c>
      <c r="U20" s="20">
        <v>0</v>
      </c>
      <c r="V20" s="35"/>
    </row>
    <row r="21" spans="1:22" ht="23.25" customHeight="1" thickBot="1" x14ac:dyDescent="0.3">
      <c r="A21" s="79"/>
      <c r="B21" s="76"/>
      <c r="C21" s="73"/>
      <c r="D21" s="73"/>
      <c r="E21" s="73"/>
      <c r="F21" s="73"/>
      <c r="G21" s="73"/>
      <c r="H21" s="76"/>
      <c r="I21" s="62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0"/>
        <v>0</v>
      </c>
      <c r="U21" s="20">
        <v>0</v>
      </c>
      <c r="V21" s="36"/>
    </row>
    <row r="22" spans="1:22" ht="37.5" customHeight="1" x14ac:dyDescent="0.25">
      <c r="A22" s="80">
        <v>4</v>
      </c>
      <c r="B22" s="74"/>
      <c r="C22" s="71" t="s">
        <v>58</v>
      </c>
      <c r="D22" s="71" t="s">
        <v>64</v>
      </c>
      <c r="E22" s="71">
        <v>6092</v>
      </c>
      <c r="F22" s="71">
        <v>6500</v>
      </c>
      <c r="G22" s="71">
        <v>6000</v>
      </c>
      <c r="H22" s="74">
        <v>1785</v>
      </c>
      <c r="I22" s="61">
        <f>H22/G22</f>
        <v>0.29749999999999999</v>
      </c>
      <c r="J22" s="6" t="s">
        <v>79</v>
      </c>
      <c r="K22" s="7">
        <f>6002+9903</f>
        <v>15905</v>
      </c>
      <c r="L22" s="30"/>
      <c r="M22" s="7"/>
      <c r="N22" s="30"/>
      <c r="O22" s="7"/>
      <c r="P22" s="30"/>
      <c r="Q22" s="7">
        <f>150000+17000</f>
        <v>167000</v>
      </c>
      <c r="R22" s="30"/>
      <c r="S22" s="19">
        <f t="shared" si="0"/>
        <v>182905</v>
      </c>
      <c r="T22" s="19">
        <f t="shared" si="0"/>
        <v>0</v>
      </c>
      <c r="U22" s="20">
        <f>+T22/S22*100</f>
        <v>0</v>
      </c>
      <c r="V22" s="39"/>
    </row>
    <row r="23" spans="1:22" ht="23.25" customHeight="1" x14ac:dyDescent="0.25">
      <c r="A23" s="78"/>
      <c r="B23" s="75"/>
      <c r="C23" s="72"/>
      <c r="D23" s="72"/>
      <c r="E23" s="72"/>
      <c r="F23" s="72"/>
      <c r="G23" s="72"/>
      <c r="H23" s="75"/>
      <c r="I23" s="61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0"/>
        <v>0</v>
      </c>
      <c r="U23" s="20">
        <v>0</v>
      </c>
      <c r="V23" s="34"/>
    </row>
    <row r="24" spans="1:22" ht="23.25" customHeight="1" x14ac:dyDescent="0.25">
      <c r="A24" s="78"/>
      <c r="B24" s="75"/>
      <c r="C24" s="72"/>
      <c r="D24" s="72"/>
      <c r="E24" s="72"/>
      <c r="F24" s="72"/>
      <c r="G24" s="72"/>
      <c r="H24" s="75"/>
      <c r="I24" s="61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0"/>
        <v>0</v>
      </c>
      <c r="U24" s="20">
        <v>0</v>
      </c>
      <c r="V24" s="35"/>
    </row>
    <row r="25" spans="1:22" ht="23.25" customHeight="1" thickBot="1" x14ac:dyDescent="0.3">
      <c r="A25" s="79"/>
      <c r="B25" s="76"/>
      <c r="C25" s="73"/>
      <c r="D25" s="73"/>
      <c r="E25" s="73"/>
      <c r="F25" s="73"/>
      <c r="G25" s="73"/>
      <c r="H25" s="76"/>
      <c r="I25" s="62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0"/>
        <v>0</v>
      </c>
      <c r="U25" s="20">
        <v>0</v>
      </c>
      <c r="V25" s="36"/>
    </row>
    <row r="26" spans="1:22" ht="42.75" customHeight="1" x14ac:dyDescent="0.25">
      <c r="A26" s="80">
        <v>5</v>
      </c>
      <c r="B26" s="75"/>
      <c r="C26" s="72" t="s">
        <v>59</v>
      </c>
      <c r="D26" s="72" t="s">
        <v>65</v>
      </c>
      <c r="E26" s="72" t="s">
        <v>31</v>
      </c>
      <c r="F26" s="72">
        <v>20</v>
      </c>
      <c r="G26" s="71">
        <v>15</v>
      </c>
      <c r="H26" s="74">
        <v>0</v>
      </c>
      <c r="I26" s="61">
        <v>0</v>
      </c>
      <c r="J26" s="6" t="s">
        <v>84</v>
      </c>
      <c r="K26" s="7"/>
      <c r="L26" s="28"/>
      <c r="M26" s="7"/>
      <c r="N26" s="28"/>
      <c r="O26" s="7"/>
      <c r="P26" s="28"/>
      <c r="Q26" s="7">
        <v>49037</v>
      </c>
      <c r="R26" s="28"/>
      <c r="S26" s="19">
        <f t="shared" si="0"/>
        <v>49037</v>
      </c>
      <c r="T26" s="19">
        <f t="shared" si="0"/>
        <v>0</v>
      </c>
      <c r="U26" s="20">
        <f>+T26/S26*100</f>
        <v>0</v>
      </c>
      <c r="V26" s="37"/>
    </row>
    <row r="27" spans="1:22" ht="23.25" customHeight="1" x14ac:dyDescent="0.25">
      <c r="A27" s="78"/>
      <c r="B27" s="75"/>
      <c r="C27" s="72"/>
      <c r="D27" s="72"/>
      <c r="E27" s="72"/>
      <c r="F27" s="72"/>
      <c r="G27" s="72"/>
      <c r="H27" s="75"/>
      <c r="I27" s="61"/>
      <c r="J27" s="2"/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0"/>
        <v>0</v>
      </c>
      <c r="U27" s="20">
        <v>0</v>
      </c>
      <c r="V27" s="35"/>
    </row>
    <row r="28" spans="1:22" ht="23.25" customHeight="1" x14ac:dyDescent="0.25">
      <c r="A28" s="78"/>
      <c r="B28" s="75"/>
      <c r="C28" s="72"/>
      <c r="D28" s="72"/>
      <c r="E28" s="72"/>
      <c r="F28" s="72"/>
      <c r="G28" s="72"/>
      <c r="H28" s="75"/>
      <c r="I28" s="61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0"/>
        <v>0</v>
      </c>
      <c r="U28" s="20">
        <v>0</v>
      </c>
      <c r="V28" s="34"/>
    </row>
    <row r="29" spans="1:22" ht="23.25" customHeight="1" thickBot="1" x14ac:dyDescent="0.3">
      <c r="A29" s="79"/>
      <c r="B29" s="76"/>
      <c r="C29" s="73"/>
      <c r="D29" s="73"/>
      <c r="E29" s="73"/>
      <c r="F29" s="73"/>
      <c r="G29" s="73"/>
      <c r="H29" s="76"/>
      <c r="I29" s="62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0"/>
        <v>0</v>
      </c>
      <c r="U29" s="20">
        <v>0</v>
      </c>
      <c r="V29" s="38"/>
    </row>
    <row r="30" spans="1:22" ht="23.25" customHeight="1" x14ac:dyDescent="0.25">
      <c r="A30" s="80">
        <v>6</v>
      </c>
      <c r="B30" s="75"/>
      <c r="C30" s="71" t="s">
        <v>60</v>
      </c>
      <c r="D30" s="71" t="s">
        <v>66</v>
      </c>
      <c r="E30" s="71">
        <v>0</v>
      </c>
      <c r="F30" s="71">
        <v>6</v>
      </c>
      <c r="G30" s="71">
        <v>4</v>
      </c>
      <c r="H30" s="74">
        <v>0</v>
      </c>
      <c r="I30" s="61">
        <v>0</v>
      </c>
      <c r="J30" s="6"/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0"/>
        <v>0</v>
      </c>
      <c r="U30" s="20">
        <v>0</v>
      </c>
      <c r="V30" s="37"/>
    </row>
    <row r="31" spans="1:22" ht="23.25" customHeight="1" x14ac:dyDescent="0.25">
      <c r="A31" s="78"/>
      <c r="B31" s="75"/>
      <c r="C31" s="72"/>
      <c r="D31" s="72"/>
      <c r="E31" s="72"/>
      <c r="F31" s="72"/>
      <c r="G31" s="72"/>
      <c r="H31" s="75"/>
      <c r="I31" s="61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0"/>
        <v>0</v>
      </c>
      <c r="U31" s="20">
        <v>0</v>
      </c>
      <c r="V31" s="35"/>
    </row>
    <row r="32" spans="1:22" ht="23.25" customHeight="1" x14ac:dyDescent="0.25">
      <c r="A32" s="78"/>
      <c r="B32" s="75"/>
      <c r="C32" s="72"/>
      <c r="D32" s="72"/>
      <c r="E32" s="72"/>
      <c r="F32" s="72"/>
      <c r="G32" s="72"/>
      <c r="H32" s="75"/>
      <c r="I32" s="61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0"/>
        <v>0</v>
      </c>
      <c r="U32" s="20">
        <v>0</v>
      </c>
      <c r="V32" s="35"/>
    </row>
    <row r="33" spans="1:22" ht="23.25" customHeight="1" thickBot="1" x14ac:dyDescent="0.3">
      <c r="A33" s="79"/>
      <c r="B33" s="76"/>
      <c r="C33" s="73"/>
      <c r="D33" s="73"/>
      <c r="E33" s="73"/>
      <c r="F33" s="73"/>
      <c r="G33" s="73"/>
      <c r="H33" s="76"/>
      <c r="I33" s="62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0"/>
        <v>0</v>
      </c>
      <c r="U33" s="20">
        <v>0</v>
      </c>
      <c r="V33" s="36"/>
    </row>
    <row r="34" spans="1:22" ht="23.25" customHeight="1" x14ac:dyDescent="0.25">
      <c r="A34" s="80">
        <v>7</v>
      </c>
      <c r="B34" s="74"/>
      <c r="C34" s="71"/>
      <c r="D34" s="71"/>
      <c r="E34" s="71"/>
      <c r="F34" s="71"/>
      <c r="G34" s="71"/>
      <c r="H34" s="74"/>
      <c r="I34" s="61"/>
      <c r="J34" s="6"/>
      <c r="K34" s="7"/>
      <c r="L34" s="30"/>
      <c r="M34" s="7"/>
      <c r="N34" s="30"/>
      <c r="O34" s="7"/>
      <c r="P34" s="30"/>
      <c r="Q34" s="7"/>
      <c r="R34" s="30"/>
      <c r="S34" s="19">
        <f t="shared" si="0"/>
        <v>0</v>
      </c>
      <c r="T34" s="19">
        <f t="shared" si="0"/>
        <v>0</v>
      </c>
      <c r="U34" s="20">
        <v>0</v>
      </c>
      <c r="V34" s="39"/>
    </row>
    <row r="35" spans="1:22" ht="23.25" customHeight="1" x14ac:dyDescent="0.25">
      <c r="A35" s="78"/>
      <c r="B35" s="75"/>
      <c r="C35" s="72"/>
      <c r="D35" s="72"/>
      <c r="E35" s="72"/>
      <c r="F35" s="72"/>
      <c r="G35" s="72"/>
      <c r="H35" s="75"/>
      <c r="I35" s="61"/>
      <c r="J35" s="2"/>
      <c r="K35" s="4"/>
      <c r="L35" s="25"/>
      <c r="M35" s="4"/>
      <c r="N35" s="25"/>
      <c r="O35" s="4"/>
      <c r="P35" s="25"/>
      <c r="Q35" s="4"/>
      <c r="R35" s="25"/>
      <c r="S35" s="19">
        <f t="shared" si="0"/>
        <v>0</v>
      </c>
      <c r="T35" s="19">
        <f t="shared" si="0"/>
        <v>0</v>
      </c>
      <c r="U35" s="20">
        <v>0</v>
      </c>
      <c r="V35" s="34"/>
    </row>
    <row r="36" spans="1:22" ht="23.25" customHeight="1" x14ac:dyDescent="0.25">
      <c r="A36" s="78"/>
      <c r="B36" s="75"/>
      <c r="C36" s="72"/>
      <c r="D36" s="72"/>
      <c r="E36" s="72"/>
      <c r="F36" s="72"/>
      <c r="G36" s="72"/>
      <c r="H36" s="75"/>
      <c r="I36" s="61"/>
      <c r="J36" s="2"/>
      <c r="K36" s="4"/>
      <c r="L36" s="26"/>
      <c r="M36" s="4"/>
      <c r="N36" s="26"/>
      <c r="O36" s="4"/>
      <c r="P36" s="26"/>
      <c r="Q36" s="4"/>
      <c r="R36" s="26"/>
      <c r="S36" s="19">
        <f t="shared" si="0"/>
        <v>0</v>
      </c>
      <c r="T36" s="19">
        <f t="shared" si="0"/>
        <v>0</v>
      </c>
      <c r="U36" s="20">
        <v>0</v>
      </c>
      <c r="V36" s="35"/>
    </row>
    <row r="37" spans="1:22" ht="23.25" customHeight="1" thickBot="1" x14ac:dyDescent="0.3">
      <c r="A37" s="79"/>
      <c r="B37" s="76"/>
      <c r="C37" s="73"/>
      <c r="D37" s="73"/>
      <c r="E37" s="73"/>
      <c r="F37" s="73"/>
      <c r="G37" s="73"/>
      <c r="H37" s="76"/>
      <c r="I37" s="62"/>
      <c r="J37" s="8"/>
      <c r="K37" s="9"/>
      <c r="L37" s="27"/>
      <c r="M37" s="9"/>
      <c r="N37" s="27"/>
      <c r="O37" s="9"/>
      <c r="P37" s="27"/>
      <c r="Q37" s="9"/>
      <c r="R37" s="27"/>
      <c r="S37" s="19">
        <f t="shared" si="0"/>
        <v>0</v>
      </c>
      <c r="T37" s="19">
        <f t="shared" si="0"/>
        <v>0</v>
      </c>
      <c r="U37" s="20">
        <v>0</v>
      </c>
      <c r="V37" s="36"/>
    </row>
    <row r="38" spans="1:22" ht="23.25" customHeight="1" x14ac:dyDescent="0.25">
      <c r="A38" s="80">
        <v>8</v>
      </c>
      <c r="B38" s="74"/>
      <c r="C38" s="71"/>
      <c r="D38" s="71"/>
      <c r="E38" s="71"/>
      <c r="F38" s="71"/>
      <c r="G38" s="71"/>
      <c r="H38" s="74"/>
      <c r="I38" s="61"/>
      <c r="J38" s="44"/>
      <c r="K38" s="7"/>
      <c r="L38" s="28"/>
      <c r="M38" s="7"/>
      <c r="N38" s="28"/>
      <c r="O38" s="7"/>
      <c r="P38" s="28"/>
      <c r="Q38" s="7"/>
      <c r="R38" s="28"/>
      <c r="S38" s="19">
        <f t="shared" si="0"/>
        <v>0</v>
      </c>
      <c r="T38" s="19">
        <f t="shared" si="0"/>
        <v>0</v>
      </c>
      <c r="U38" s="20">
        <v>0</v>
      </c>
      <c r="V38" s="37"/>
    </row>
    <row r="39" spans="1:22" ht="23.25" customHeight="1" x14ac:dyDescent="0.25">
      <c r="A39" s="78"/>
      <c r="B39" s="75"/>
      <c r="C39" s="72"/>
      <c r="D39" s="72"/>
      <c r="E39" s="72"/>
      <c r="F39" s="72"/>
      <c r="G39" s="72"/>
      <c r="H39" s="75"/>
      <c r="I39" s="61"/>
      <c r="J39" s="2"/>
      <c r="K39" s="4"/>
      <c r="L39" s="26"/>
      <c r="M39" s="4"/>
      <c r="N39" s="26"/>
      <c r="O39" s="4"/>
      <c r="P39" s="26"/>
      <c r="Q39" s="4"/>
      <c r="R39" s="26"/>
      <c r="S39" s="19">
        <f t="shared" si="0"/>
        <v>0</v>
      </c>
      <c r="T39" s="19">
        <f t="shared" si="0"/>
        <v>0</v>
      </c>
      <c r="U39" s="20">
        <v>0</v>
      </c>
      <c r="V39" s="35"/>
    </row>
    <row r="40" spans="1:22" ht="23.25" customHeight="1" x14ac:dyDescent="0.25">
      <c r="A40" s="78"/>
      <c r="B40" s="75"/>
      <c r="C40" s="72"/>
      <c r="D40" s="72"/>
      <c r="E40" s="72"/>
      <c r="F40" s="72"/>
      <c r="G40" s="72"/>
      <c r="H40" s="75"/>
      <c r="I40" s="61"/>
      <c r="J40" s="2"/>
      <c r="K40" s="4"/>
      <c r="L40" s="25"/>
      <c r="M40" s="4"/>
      <c r="N40" s="25"/>
      <c r="O40" s="4"/>
      <c r="P40" s="25"/>
      <c r="Q40" s="4"/>
      <c r="R40" s="25"/>
      <c r="S40" s="19">
        <f t="shared" si="0"/>
        <v>0</v>
      </c>
      <c r="T40" s="19">
        <f t="shared" si="0"/>
        <v>0</v>
      </c>
      <c r="U40" s="20">
        <v>0</v>
      </c>
      <c r="V40" s="34"/>
    </row>
    <row r="41" spans="1:22" ht="23.25" customHeight="1" thickBot="1" x14ac:dyDescent="0.3">
      <c r="A41" s="79"/>
      <c r="B41" s="76"/>
      <c r="C41" s="73"/>
      <c r="D41" s="73"/>
      <c r="E41" s="73"/>
      <c r="F41" s="73"/>
      <c r="G41" s="73"/>
      <c r="H41" s="76"/>
      <c r="I41" s="62"/>
      <c r="J41" s="8"/>
      <c r="K41" s="9"/>
      <c r="L41" s="29"/>
      <c r="M41" s="9"/>
      <c r="N41" s="29"/>
      <c r="O41" s="9"/>
      <c r="P41" s="29"/>
      <c r="Q41" s="9"/>
      <c r="R41" s="29"/>
      <c r="S41" s="19">
        <f t="shared" si="0"/>
        <v>0</v>
      </c>
      <c r="T41" s="19">
        <f t="shared" si="0"/>
        <v>0</v>
      </c>
      <c r="U41" s="20">
        <v>0</v>
      </c>
      <c r="V41" s="38"/>
    </row>
    <row r="42" spans="1:22" ht="23.25" customHeight="1" thickBot="1" x14ac:dyDescent="0.35">
      <c r="A42" s="83" t="s">
        <v>9</v>
      </c>
      <c r="B42" s="84"/>
      <c r="C42" s="84"/>
      <c r="D42" s="84"/>
      <c r="E42" s="84"/>
      <c r="F42" s="84"/>
      <c r="G42" s="84"/>
      <c r="H42" s="84"/>
      <c r="I42" s="10">
        <f>+SUM(I10:I41)/(COUNT(I10:I41))</f>
        <v>0.25791666666666663</v>
      </c>
      <c r="J42" s="11"/>
      <c r="K42" s="86" t="s">
        <v>10</v>
      </c>
      <c r="L42" s="87"/>
      <c r="M42" s="87"/>
      <c r="N42" s="87"/>
      <c r="O42" s="87"/>
      <c r="P42" s="87"/>
      <c r="Q42" s="87"/>
      <c r="R42" s="87"/>
      <c r="S42" s="12">
        <f>SUM(S10:S41)</f>
        <v>545127</v>
      </c>
      <c r="T42" s="12">
        <f>SUM(T10:T41)</f>
        <v>243174</v>
      </c>
      <c r="U42" s="10">
        <f>+T42/S42</f>
        <v>0.44608687516853873</v>
      </c>
      <c r="V42" s="40"/>
    </row>
    <row r="43" spans="1:22" ht="14.25" customHeight="1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2" x14ac:dyDescent="0.25">
      <c r="C44" s="5" t="s">
        <v>11</v>
      </c>
      <c r="D44" s="58" t="s">
        <v>32</v>
      </c>
      <c r="E44" s="58"/>
      <c r="F44" s="58"/>
      <c r="G44" s="58"/>
      <c r="H44" s="58"/>
      <c r="I44" s="58"/>
      <c r="J44" s="47"/>
      <c r="K44" s="81" t="s">
        <v>12</v>
      </c>
      <c r="L44" s="81"/>
      <c r="M44" s="81"/>
      <c r="N44" s="81"/>
      <c r="O44" s="81" t="s">
        <v>27</v>
      </c>
      <c r="P44" s="81"/>
      <c r="Q44" s="81"/>
      <c r="R44" s="81"/>
      <c r="S44" s="81"/>
      <c r="T44" s="81"/>
      <c r="U44" s="60"/>
    </row>
    <row r="45" spans="1:22" x14ac:dyDescent="0.25">
      <c r="C45" s="5" t="s">
        <v>13</v>
      </c>
      <c r="D45" s="58" t="s">
        <v>85</v>
      </c>
      <c r="E45" s="58"/>
      <c r="F45" s="58"/>
      <c r="G45" s="58"/>
      <c r="H45" s="58"/>
      <c r="I45" s="58"/>
      <c r="J45" s="48"/>
      <c r="K45" s="58" t="s">
        <v>13</v>
      </c>
      <c r="L45" s="58"/>
      <c r="M45" s="58"/>
      <c r="N45" s="58"/>
      <c r="O45" s="59" t="s">
        <v>28</v>
      </c>
      <c r="P45" s="59"/>
      <c r="Q45" s="59"/>
      <c r="R45" s="59"/>
      <c r="S45" s="59"/>
      <c r="T45" s="59"/>
      <c r="U45" s="60"/>
    </row>
    <row r="46" spans="1:22" x14ac:dyDescent="0.25">
      <c r="C46" s="5" t="s">
        <v>14</v>
      </c>
      <c r="D46" s="77">
        <v>43475</v>
      </c>
      <c r="E46" s="58"/>
      <c r="F46" s="58"/>
      <c r="G46" s="58"/>
      <c r="H46" s="58"/>
      <c r="I46" s="58"/>
      <c r="J46" s="50"/>
      <c r="K46" s="58" t="s">
        <v>14</v>
      </c>
      <c r="L46" s="58"/>
      <c r="M46" s="58"/>
      <c r="N46" s="58"/>
      <c r="O46" s="59"/>
      <c r="P46" s="59"/>
      <c r="Q46" s="59"/>
      <c r="R46" s="59"/>
      <c r="S46" s="59"/>
      <c r="T46" s="59"/>
      <c r="U46" s="60"/>
    </row>
  </sheetData>
  <mergeCells count="112">
    <mergeCell ref="D46:I46"/>
    <mergeCell ref="K46:N46"/>
    <mergeCell ref="O46:T46"/>
    <mergeCell ref="A42:H42"/>
    <mergeCell ref="K42:R42"/>
    <mergeCell ref="A43:U43"/>
    <mergeCell ref="D44:I44"/>
    <mergeCell ref="K44:N44"/>
    <mergeCell ref="O44:T44"/>
    <mergeCell ref="U44:U46"/>
    <mergeCell ref="D45:I45"/>
    <mergeCell ref="K45:N45"/>
    <mergeCell ref="O45:T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G30:G33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H34:H37"/>
    <mergeCell ref="I34:I37"/>
    <mergeCell ref="G22:G25"/>
    <mergeCell ref="H22:H25"/>
    <mergeCell ref="I22:I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0:A13"/>
    <mergeCell ref="B10:B13"/>
    <mergeCell ref="C10:C13"/>
    <mergeCell ref="A22:A25"/>
    <mergeCell ref="B22:B25"/>
    <mergeCell ref="C22:C25"/>
    <mergeCell ref="D22:D25"/>
    <mergeCell ref="E22:E25"/>
    <mergeCell ref="F22:F25"/>
    <mergeCell ref="G14:G17"/>
    <mergeCell ref="H14:H17"/>
    <mergeCell ref="I14:I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H18:H21"/>
    <mergeCell ref="I18:I21"/>
    <mergeCell ref="A1:V1"/>
    <mergeCell ref="A2:V2"/>
    <mergeCell ref="A4:F4"/>
    <mergeCell ref="G4:L4"/>
    <mergeCell ref="M4:P4"/>
    <mergeCell ref="Q4:V4"/>
    <mergeCell ref="V7:V9"/>
    <mergeCell ref="K8:L8"/>
    <mergeCell ref="M8:N8"/>
    <mergeCell ref="O8:P8"/>
    <mergeCell ref="Q8:R8"/>
    <mergeCell ref="S8:T8"/>
    <mergeCell ref="A5:L5"/>
    <mergeCell ref="M5:V5"/>
    <mergeCell ref="A6:U6"/>
    <mergeCell ref="A7:A9"/>
    <mergeCell ref="B7:B9"/>
    <mergeCell ref="C7:C9"/>
    <mergeCell ref="I7:I9"/>
    <mergeCell ref="J7:J9"/>
    <mergeCell ref="K7:U7"/>
    <mergeCell ref="D7:D9"/>
    <mergeCell ref="E7:E9"/>
    <mergeCell ref="F7:F9"/>
    <mergeCell ref="G7:G9"/>
    <mergeCell ref="U8:U9"/>
    <mergeCell ref="H7:H9"/>
    <mergeCell ref="D10:D13"/>
    <mergeCell ref="E10:E13"/>
    <mergeCell ref="F10:F13"/>
    <mergeCell ref="G10:G13"/>
    <mergeCell ref="H10:H13"/>
    <mergeCell ref="I10:I13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Secretaría de Planeación Territorial y Urbanismo</Secretar_x00ed_a>
    <Clasificaci_x00f3_n xmlns="2985bb4b-4701-49be-b6af-cb425f14ffe8">Planes de Acción</Clasificaci_x00f3_n>
    <Descripci_x00f3_n xmlns="2985bb4b-4701-49be-b6af-cb425f14ffe8">Formato Plan de Accion Ejecutado 2018 Planeación</Descrip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AC0F5B-8557-4115-9AA9-7AC1DE3464D8}"/>
</file>

<file path=customXml/itemProps2.xml><?xml version="1.0" encoding="utf-8"?>
<ds:datastoreItem xmlns:ds="http://schemas.openxmlformats.org/officeDocument/2006/customXml" ds:itemID="{F9EE0DCA-578A-45BA-959D-542EAA20BC6D}"/>
</file>

<file path=customXml/itemProps3.xml><?xml version="1.0" encoding="utf-8"?>
<ds:datastoreItem xmlns:ds="http://schemas.openxmlformats.org/officeDocument/2006/customXml" ds:itemID="{469135F7-5650-441E-B6CD-F18DA8773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ORDENAMIENTO TERRITORIAL</vt:lpstr>
      <vt:lpstr>ESPACIO PUBLICO</vt:lpstr>
      <vt:lpstr>'ESPACIO PUBLICO'!Área_de_impresión</vt:lpstr>
      <vt:lpstr>'ORDENAMIENTO TERRITORIAL'!Área_de_impresión</vt:lpstr>
      <vt:lpstr>'ESPACIO PUBLICO'!Títulos_a_imprimir</vt:lpstr>
      <vt:lpstr>'ORDENAMIENTO TERRITORIAL'!Títulos_a_imprimir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Accion Ejecutado 2018 Planeación</dc:title>
  <dc:creator>Luffi</dc:creator>
  <cp:lastModifiedBy>HP</cp:lastModifiedBy>
  <cp:lastPrinted>2016-06-29T21:33:32Z</cp:lastPrinted>
  <dcterms:created xsi:type="dcterms:W3CDTF">2012-08-21T23:36:53Z</dcterms:created>
  <dcterms:modified xsi:type="dcterms:W3CDTF">2019-01-24T17:08:04Z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